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50" windowWidth="15170" windowHeight="11680" activeTab="0"/>
  </bookViews>
  <sheets>
    <sheet name="Inwestorski" sheetId="1" r:id="rId1"/>
    <sheet name="Zestawienie kosztów" sheetId="2" r:id="rId2"/>
  </sheets>
  <definedNames>
    <definedName name="_xlnm.Print_Area" localSheetId="0">'Inwestorski'!$A$1:$G$84</definedName>
  </definedNames>
  <calcPr fullCalcOnLoad="1"/>
</workbook>
</file>

<file path=xl/sharedStrings.xml><?xml version="1.0" encoding="utf-8"?>
<sst xmlns="http://schemas.openxmlformats.org/spreadsheetml/2006/main" count="161" uniqueCount="128">
  <si>
    <t>Lp.</t>
  </si>
  <si>
    <t>Jednostka</t>
  </si>
  <si>
    <t>Nazwa</t>
  </si>
  <si>
    <t>Ilość</t>
  </si>
  <si>
    <t>mb</t>
  </si>
  <si>
    <t>szt.</t>
  </si>
  <si>
    <t>Cena jedn.</t>
  </si>
  <si>
    <t>Wartość</t>
  </si>
  <si>
    <t>Numer</t>
  </si>
  <si>
    <t>Wyszczególnienie</t>
  </si>
  <si>
    <t>Specyfikacji Technicznej</t>
  </si>
  <si>
    <t>elementów rozliczeniowych</t>
  </si>
  <si>
    <t>zł</t>
  </si>
  <si>
    <t>Odtworzenie trasy i punktów wysokościowych</t>
  </si>
  <si>
    <t>PODBUDOWA Z KRUSZYWA ŁAMANEGO STABILIZOWANEGO MECHANICZNIE</t>
  </si>
  <si>
    <t>D-01.01.01.</t>
  </si>
  <si>
    <t>D-01.02.04.</t>
  </si>
  <si>
    <t>D-04.01.01.</t>
  </si>
  <si>
    <t>RAZEM KWOTA NETTO:</t>
  </si>
  <si>
    <t>RAZEM KWOTA BRUTTO:</t>
  </si>
  <si>
    <t>ODTWORZENIE TRASY I PUNKTÓW WYSOKOSCIOWYCH</t>
  </si>
  <si>
    <t>D-05.03.23</t>
  </si>
  <si>
    <t>KRAWĘŻNIKI BETONOWE</t>
  </si>
  <si>
    <t>kpl.</t>
  </si>
  <si>
    <t>Profilowanie i zagęszczanie podłoża gruntowego</t>
  </si>
  <si>
    <t>D-08.01.01</t>
  </si>
  <si>
    <t>Podatek VAT 23%:</t>
  </si>
  <si>
    <t>D-09.01.01</t>
  </si>
  <si>
    <t>ZIELEŃ DROGOWA</t>
  </si>
  <si>
    <t>KORYTO WRAZ Z PROFILOWANIEM I ZAGĘSZCZANIEM PODŁOŻAPROFILOWANIE I ZAGĘSZCZANIE PODŁOŻA</t>
  </si>
  <si>
    <t xml:space="preserve"> </t>
  </si>
  <si>
    <t>D-07.02.01</t>
  </si>
  <si>
    <t>OZNAKOWANIE PIONOWE</t>
  </si>
  <si>
    <t>D-04.02.01</t>
  </si>
  <si>
    <t>WYKONANIE WYKOPÓW W GRUNTACH NIESKALISTYCH</t>
  </si>
  <si>
    <t>Krawężnik najazdowy 15x22 cm na ławie z oporem z betonu klasy C12/15</t>
  </si>
  <si>
    <t>Opornik  betonowy wtopiony 12x25 cm na ławie z oporem z betonu klasy C12/15</t>
  </si>
  <si>
    <t>Znaki pionowe, wielkość średnia, na słupkach stalowych</t>
  </si>
  <si>
    <t>D-04.02.02.</t>
  </si>
  <si>
    <t>NAWIERZCHNIA Z BETONOWEJ KOSTKI BRUKOWEJ</t>
  </si>
  <si>
    <t>ROZBIÓRKA ELEMENTÓW DRÓG I CHODNIKÓW</t>
  </si>
  <si>
    <t>D-02.01.01</t>
  </si>
  <si>
    <t>WARSTWA ODSĄCZAJĄCA I ODCINAJĄCA</t>
  </si>
  <si>
    <t>Zdjęcie warstwy humusu</t>
  </si>
  <si>
    <t>D-01.02.02</t>
  </si>
  <si>
    <t>ZDJĘCIE WARSTWY HUMUSU</t>
  </si>
  <si>
    <r>
      <t>m</t>
    </r>
    <r>
      <rPr>
        <vertAlign val="superscript"/>
        <sz val="10"/>
        <rFont val="Times New Roman"/>
        <family val="1"/>
      </rPr>
      <t>2</t>
    </r>
  </si>
  <si>
    <r>
      <t>m</t>
    </r>
    <r>
      <rPr>
        <vertAlign val="superscript"/>
        <sz val="10"/>
        <rFont val="Times New Roman"/>
        <family val="1"/>
      </rPr>
      <t>3</t>
    </r>
  </si>
  <si>
    <t xml:space="preserve">Wykonanie mikroniwelacji terenu, humusowanie grubości 10 cm wraz z obsianiem trawą </t>
  </si>
  <si>
    <t>D-08.03.01</t>
  </si>
  <si>
    <t>BETONOWE OBRZEŻE CHODNIKOWE</t>
  </si>
  <si>
    <t>Krawężnik betonowy 15x30 cm na ławie z oporem z betonu klasy C12/15</t>
  </si>
  <si>
    <t>D-07.01.01</t>
  </si>
  <si>
    <t>OZNAKOWANIE POZIOME</t>
  </si>
  <si>
    <t>Oznakowanie poziome białe cienkowarstwowe</t>
  </si>
  <si>
    <t>Nawierzchnia jezdni i zjazdów z kostki betonowej szarej grubości 8 cm na podsypce cementowo-piaskowej 1:4 gr. 3 cm</t>
  </si>
  <si>
    <t>m2</t>
  </si>
  <si>
    <t>Znaki pionowe, wielkość mała, na słupkach stalowych</t>
  </si>
  <si>
    <t>Nawierzchnia chodnika z kostki betonowej czerwonej grubości 6 cm na podsypce cementowo-piaskowej 1:4 gr. 3 cm</t>
  </si>
  <si>
    <t>Nawierzchnia wyniesionego przejścia dla pieszych z kostki betonowej czerwonej grubości 8 cm na podsypce cementowo-piaskowej 1:4 gr. 3 cm</t>
  </si>
  <si>
    <t>Nawierzchnia zjazdów z kostki betonowej grafitowej grubości 8 cm na podsypce cementowo-piaskowej 1:4 gr. 3 cm</t>
  </si>
  <si>
    <t>D-07.05.01</t>
  </si>
  <si>
    <t>BARIERY OCHRONNE</t>
  </si>
  <si>
    <t>D-10.01.02</t>
  </si>
  <si>
    <t>ROBOTY RÓŻNE</t>
  </si>
  <si>
    <t>Zabezpieczenie istniejących przewodów dwudzielną rurą osłonową</t>
  </si>
  <si>
    <t>Warstwa odsączająca z kruszywa naturalnego o k &gt;8m/dobę gr. 15 cm</t>
  </si>
  <si>
    <t>Podbudowa z kruszywa łamanego stabilizowanego mechanicznie 0/31,5 o gr. 15 cm</t>
  </si>
  <si>
    <t>D-04.05.01</t>
  </si>
  <si>
    <t>WARSTWA Z MIESZANKI ZWIĄZANEJ</t>
  </si>
  <si>
    <t>Podbudowa z kruszywa stabilizowanego cementem Rm=2,5MPa, gr. 15 cm</t>
  </si>
  <si>
    <t>Podbudowa z kruszywa łamanego stabilizowanego mechanicznie 0/31,5 o gr. 20 cm</t>
  </si>
  <si>
    <t>D-04.06.01</t>
  </si>
  <si>
    <t>PODBUDOWA Z BETONU CEMENTOWEGO</t>
  </si>
  <si>
    <t>Podbudowa zasadnicza z chudego betonu gr. 7-16 cm</t>
  </si>
  <si>
    <t>Obrzeże betonowe na ławie z oporem z betonu klasy C12/15</t>
  </si>
  <si>
    <t>Znaki pionowy D6 aktywny, wielkość średnia, wraz z sygnalizatorem ostrzegawczym i zasilaniem panelowym</t>
  </si>
  <si>
    <t>Rozbiórka zjazdów i dojść do budynków z elementów betonowych (wywóz na 5 km)</t>
  </si>
  <si>
    <t>Rozbiórka betonowych korytek ściekowych (wywóz na 5 km)</t>
  </si>
  <si>
    <t>Wykonanie wykopów mechanicznych w gruntach kat. I-II z transportem urobku na odl. do 5 km</t>
  </si>
  <si>
    <t>Bariera drogowa N2 W2 z obustronnym zakończeniem czołowym</t>
  </si>
  <si>
    <t>m3</t>
  </si>
  <si>
    <t>m</t>
  </si>
  <si>
    <t>stud</t>
  </si>
  <si>
    <t>0,5m</t>
  </si>
  <si>
    <t>odc.-1 prób</t>
  </si>
  <si>
    <t>Wykopy oraz przekopy wykonywane koparkami podsiębiernymi 0.40 m3 na odkład w gruncie kat.III</t>
  </si>
  <si>
    <t>Ręczne wykopy ciągłe lub jamiste ze skarpami o szer.dna do 1.5 m ze złożeniem urobku na odkład (kat.gr.III)</t>
  </si>
  <si>
    <t>Wykopy jamiaste wykonywane koparkami podsiębiernymi 0.25 m3 na odkład w gruncie kat.III</t>
  </si>
  <si>
    <t>Podsypka piaskowa zagęszczana ręcznie</t>
  </si>
  <si>
    <t>Obsypka rurociągu kruszywem dowiezionym</t>
  </si>
  <si>
    <t>Zagęszczenie nasypów ubijakami mechanicznymi; grunty spoiste kat. III-IV m3</t>
  </si>
  <si>
    <t>Zasypywanie wykopów liniowych o ścianach pionowych głębokości do 3 m kat.gr.III-IV</t>
  </si>
  <si>
    <t>Kanały z rur PVC łączonych na wcisk o śr. zewn. 160 mm</t>
  </si>
  <si>
    <t>Studnie rewizyjne z kręgów betonowych o śr. 1000 mm w gotowym wykopie o głębok. 3m</t>
  </si>
  <si>
    <t>Studnie rewizyjne z kręgów betonowych i żelbetowych o śr. 1000 mm wykonywane metodą studniarską w gruncie kat.I-II - dodatek za każde 0.5 m ponad 3 do 5 m</t>
  </si>
  <si>
    <t>Próba wodna szczelności kanałów rurowych o śr.nominalnej 150 mm</t>
  </si>
  <si>
    <t>Studzienki ściekowe uliczne betonowe o śr.500 mm z osadnikiem - krawężnikowe</t>
  </si>
  <si>
    <t>Studzienki ściekowe uliczne betonowe o śr.500 mm z osadnikiem</t>
  </si>
  <si>
    <t>Regulacja pionowa studzienek dla włazów kanałowych</t>
  </si>
  <si>
    <t>Demontaż studzienek ściekowych ulicznych betonowych o śr. 500 mm z osadnikiem i syfonem</t>
  </si>
  <si>
    <t>KNR 2-01 0217-06</t>
  </si>
  <si>
    <t>KNR 2-01 0310-02</t>
  </si>
  <si>
    <t>KNR 2-01 0221-04</t>
  </si>
  <si>
    <t>KNKRB 6 0102-04</t>
  </si>
  <si>
    <t>KNR 2-28 0501-09</t>
  </si>
  <si>
    <t>KNR 2-01 0236-02</t>
  </si>
  <si>
    <t>KNR 2-01 0320-05</t>
  </si>
  <si>
    <t>KNR-W 2-18 0408-02</t>
  </si>
  <si>
    <t>KNR-W 2-18 0513-01</t>
  </si>
  <si>
    <t>KNR-W 2-18 0514-02</t>
  </si>
  <si>
    <t>KNR-W 2-18 0706-02</t>
  </si>
  <si>
    <t>KNR-W 2-18 0524-01</t>
  </si>
  <si>
    <t>KNR 2-31 1406-03</t>
  </si>
  <si>
    <t>KNR 4-05I 0411-01</t>
  </si>
  <si>
    <t>I. BRANŻA DROGOWA</t>
  </si>
  <si>
    <t>II. BRANŻA SANITARNA</t>
  </si>
  <si>
    <t>Kosztorys Ofertowy</t>
  </si>
  <si>
    <t>…...................................</t>
  </si>
  <si>
    <t>Słownie: …..................................................................................................................................................................................................................</t>
  </si>
  <si>
    <t>Podpis Wykonawcy/Pełnomocnika</t>
  </si>
  <si>
    <t>…...........................................................</t>
  </si>
  <si>
    <t>Pieczęć Wykonawcy</t>
  </si>
  <si>
    <t>Składając ofertę w postępowaniu o zamówienie publiczne prowadzonym w trybie podstawowym bez negocjacji na:</t>
  </si>
  <si>
    <t>Przebudowę drogi gminnej - ulicy Sadowej w Skórczu</t>
  </si>
  <si>
    <t>poniżej przedstawiam kosztorys ofertowy:</t>
  </si>
  <si>
    <t xml:space="preserve">__________________,  dnia ____/____/2021 r.                   </t>
  </si>
  <si>
    <t xml:space="preserve">      SWZ – Przebudowa drogi gminnej – ulicy Sadowej w Skórczu,  Nr postępowania: BGK.271.2.2.2021      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</si>
</sst>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General_)"/>
    <numFmt numFmtId="167" formatCode="0.00000"/>
    <numFmt numFmtId="168" formatCode="0.0000"/>
    <numFmt numFmtId="169" formatCode="0.000"/>
    <numFmt numFmtId="170" formatCode="0.0"/>
    <numFmt numFmtId="171" formatCode="#,##0.0"/>
    <numFmt numFmtId="172" formatCode="0.000000"/>
    <numFmt numFmtId="173" formatCode="#,##0.00;[Red]#,##0.00"/>
    <numFmt numFmtId="174" formatCode="#,##0.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00"/>
    <numFmt numFmtId="180" formatCode="#,##0.00000"/>
    <numFmt numFmtId="181" formatCode="0.0000000"/>
    <numFmt numFmtId="182" formatCode="0.00000000"/>
    <numFmt numFmtId="183" formatCode="#,##0.00\ &quot;zł&quot;"/>
    <numFmt numFmtId="184" formatCode="#,##0.00\ _z_ł"/>
  </numFmts>
  <fonts count="6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0"/>
      <name val="PL Times New Roman"/>
      <family val="0"/>
    </font>
    <font>
      <vertAlign val="superscript"/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b/>
      <sz val="1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62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3F3F76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0" fontId="11" fillId="0" borderId="8" applyNumberFormat="0" applyFill="0" applyProtection="0">
      <alignment vertical="top" wrapText="1"/>
    </xf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4" fontId="7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4" fontId="7" fillId="0" borderId="13" xfId="0" applyNumberFormat="1" applyFont="1" applyBorder="1" applyAlignment="1" applyProtection="1">
      <alignment horizontal="center" vertical="center"/>
      <protection locked="0"/>
    </xf>
    <xf numFmtId="14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59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4" fontId="7" fillId="33" borderId="15" xfId="0" applyNumberFormat="1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4" fontId="7" fillId="33" borderId="17" xfId="0" applyNumberFormat="1" applyFont="1" applyFill="1" applyBorder="1" applyAlignment="1" applyProtection="1">
      <alignment horizontal="center" vertical="center"/>
      <protection locked="0"/>
    </xf>
    <xf numFmtId="4" fontId="5" fillId="0" borderId="18" xfId="56" applyNumberFormat="1" applyFont="1" applyBorder="1" applyAlignment="1">
      <alignment horizontal="center" vertical="center" wrapText="1"/>
      <protection/>
    </xf>
    <xf numFmtId="0" fontId="52" fillId="0" borderId="0" xfId="56">
      <alignment/>
      <protection/>
    </xf>
    <xf numFmtId="4" fontId="6" fillId="0" borderId="18" xfId="56" applyNumberFormat="1" applyFont="1" applyBorder="1" applyAlignment="1">
      <alignment horizontal="center" vertical="center" wrapText="1"/>
      <protection/>
    </xf>
    <xf numFmtId="183" fontId="6" fillId="0" borderId="18" xfId="56" applyNumberFormat="1" applyFont="1" applyFill="1" applyBorder="1" applyAlignment="1">
      <alignment horizontal="center" vertical="center" wrapText="1"/>
      <protection/>
    </xf>
    <xf numFmtId="183" fontId="5" fillId="34" borderId="18" xfId="56" applyNumberFormat="1" applyFont="1" applyFill="1" applyBorder="1" applyAlignment="1">
      <alignment horizontal="center" vertical="center" wrapText="1"/>
      <protection/>
    </xf>
    <xf numFmtId="183" fontId="5" fillId="0" borderId="18" xfId="56" applyNumberFormat="1" applyFont="1" applyBorder="1" applyAlignment="1">
      <alignment horizontal="center" vertical="center" wrapText="1"/>
      <protection/>
    </xf>
    <xf numFmtId="183" fontId="60" fillId="0" borderId="14" xfId="0" applyNumberFormat="1" applyFont="1" applyBorder="1" applyAlignment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183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183" fontId="60" fillId="0" borderId="14" xfId="59" applyNumberFormat="1" applyFont="1" applyBorder="1" applyAlignment="1">
      <alignment horizontal="center" vertical="center"/>
      <protection/>
    </xf>
    <xf numFmtId="0" fontId="3" fillId="0" borderId="14" xfId="59" applyFont="1" applyFill="1" applyBorder="1" applyAlignment="1" applyProtection="1">
      <alignment horizontal="center" vertical="center" wrapText="1"/>
      <protection locked="0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4" xfId="59" applyFont="1" applyBorder="1" applyAlignment="1">
      <alignment horizontal="center" vertical="center"/>
      <protection/>
    </xf>
    <xf numFmtId="183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59" applyFont="1" applyFill="1" applyBorder="1" applyAlignment="1" applyProtection="1">
      <alignment horizontal="center" vertical="center"/>
      <protection locked="0"/>
    </xf>
    <xf numFmtId="170" fontId="4" fillId="35" borderId="14" xfId="0" applyNumberFormat="1" applyFont="1" applyFill="1" applyBorder="1" applyAlignment="1" applyProtection="1">
      <alignment horizontal="center" vertical="center"/>
      <protection locked="0"/>
    </xf>
    <xf numFmtId="170" fontId="4" fillId="0" borderId="14" xfId="0" applyNumberFormat="1" applyFont="1" applyBorder="1" applyAlignment="1">
      <alignment horizontal="center" vertical="center"/>
    </xf>
    <xf numFmtId="170" fontId="4" fillId="0" borderId="14" xfId="0" applyNumberFormat="1" applyFont="1" applyBorder="1" applyAlignment="1" applyProtection="1">
      <alignment horizontal="center" vertical="center"/>
      <protection locked="0"/>
    </xf>
    <xf numFmtId="170" fontId="4" fillId="0" borderId="14" xfId="59" applyNumberFormat="1" applyFont="1" applyBorder="1" applyAlignment="1">
      <alignment horizontal="center" vertical="center"/>
      <protection/>
    </xf>
    <xf numFmtId="183" fontId="4" fillId="0" borderId="14" xfId="0" applyNumberFormat="1" applyFont="1" applyBorder="1" applyAlignment="1" applyProtection="1">
      <alignment horizontal="center" vertical="center"/>
      <protection locked="0"/>
    </xf>
    <xf numFmtId="183" fontId="4" fillId="0" borderId="20" xfId="0" applyNumberFormat="1" applyFont="1" applyBorder="1" applyAlignment="1" applyProtection="1">
      <alignment horizontal="center" vertical="center"/>
      <protection locked="0"/>
    </xf>
    <xf numFmtId="183" fontId="60" fillId="0" borderId="21" xfId="0" applyNumberFormat="1" applyFont="1" applyBorder="1" applyAlignment="1">
      <alignment horizontal="center" vertical="center"/>
    </xf>
    <xf numFmtId="183" fontId="60" fillId="35" borderId="14" xfId="0" applyNumberFormat="1" applyFont="1" applyFill="1" applyBorder="1" applyAlignment="1" applyProtection="1">
      <alignment horizontal="center" vertical="center"/>
      <protection locked="0"/>
    </xf>
    <xf numFmtId="183" fontId="4" fillId="0" borderId="20" xfId="0" applyNumberFormat="1" applyFont="1" applyFill="1" applyBorder="1" applyAlignment="1" applyProtection="1">
      <alignment horizontal="center" vertical="center"/>
      <protection locked="0"/>
    </xf>
    <xf numFmtId="183" fontId="60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183" fontId="60" fillId="0" borderId="14" xfId="55" applyNumberFormat="1" applyFont="1" applyBorder="1" applyAlignment="1">
      <alignment horizontal="center" vertical="center"/>
      <protection/>
    </xf>
    <xf numFmtId="4" fontId="4" fillId="35" borderId="14" xfId="55" applyNumberFormat="1" applyFont="1" applyFill="1" applyBorder="1" applyAlignment="1" applyProtection="1">
      <alignment horizontal="center" vertical="center"/>
      <protection locked="0"/>
    </xf>
    <xf numFmtId="183" fontId="3" fillId="0" borderId="14" xfId="55" applyNumberFormat="1" applyFont="1" applyFill="1" applyBorder="1" applyAlignment="1" applyProtection="1">
      <alignment horizontal="center" vertical="center" wrapText="1"/>
      <protection locked="0"/>
    </xf>
    <xf numFmtId="183" fontId="3" fillId="0" borderId="14" xfId="55" applyNumberFormat="1" applyFont="1" applyFill="1" applyBorder="1" applyAlignment="1" applyProtection="1">
      <alignment horizontal="center" vertical="center"/>
      <protection locked="0"/>
    </xf>
    <xf numFmtId="4" fontId="4" fillId="0" borderId="14" xfId="0" applyNumberFormat="1" applyFont="1" applyBorder="1" applyAlignment="1" applyProtection="1">
      <alignment horizontal="center" vertical="center"/>
      <protection locked="0"/>
    </xf>
    <xf numFmtId="4" fontId="4" fillId="0" borderId="20" xfId="0" applyNumberFormat="1" applyFont="1" applyFill="1" applyBorder="1" applyAlignment="1" applyProtection="1">
      <alignment horizontal="center" vertical="center"/>
      <protection locked="0"/>
    </xf>
    <xf numFmtId="4" fontId="4" fillId="0" borderId="14" xfId="0" applyNumberFormat="1" applyFont="1" applyBorder="1" applyAlignment="1">
      <alignment horizontal="center" vertical="center"/>
    </xf>
    <xf numFmtId="183" fontId="60" fillId="0" borderId="2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8" fillId="36" borderId="22" xfId="0" applyFont="1" applyFill="1" applyBorder="1" applyAlignment="1" applyProtection="1">
      <alignment horizontal="center" vertical="center"/>
      <protection locked="0"/>
    </xf>
    <xf numFmtId="4" fontId="8" fillId="36" borderId="23" xfId="0" applyNumberFormat="1" applyFont="1" applyFill="1" applyBorder="1" applyAlignment="1" applyProtection="1">
      <alignment horizontal="center" vertical="center"/>
      <protection locked="0"/>
    </xf>
    <xf numFmtId="0" fontId="3" fillId="36" borderId="19" xfId="0" applyNumberFormat="1" applyFont="1" applyFill="1" applyBorder="1" applyAlignment="1" applyProtection="1">
      <alignment horizontal="center" vertical="center"/>
      <protection locked="0"/>
    </xf>
    <xf numFmtId="183" fontId="3" fillId="36" borderId="14" xfId="0" applyNumberFormat="1" applyFont="1" applyFill="1" applyBorder="1" applyAlignment="1" applyProtection="1">
      <alignment horizontal="center" vertical="center"/>
      <protection locked="0"/>
    </xf>
    <xf numFmtId="183" fontId="3" fillId="36" borderId="14" xfId="0" applyNumberFormat="1" applyFont="1" applyFill="1" applyBorder="1" applyAlignment="1" applyProtection="1">
      <alignment horizontal="center" vertical="center" wrapText="1"/>
      <protection locked="0"/>
    </xf>
    <xf numFmtId="170" fontId="4" fillId="36" borderId="14" xfId="0" applyNumberFormat="1" applyFont="1" applyFill="1" applyBorder="1" applyAlignment="1" applyProtection="1">
      <alignment horizontal="center" vertical="center"/>
      <protection locked="0"/>
    </xf>
    <xf numFmtId="183" fontId="60" fillId="36" borderId="14" xfId="0" applyNumberFormat="1" applyFont="1" applyFill="1" applyBorder="1" applyAlignment="1">
      <alignment horizontal="center" vertical="center"/>
    </xf>
    <xf numFmtId="183" fontId="60" fillId="36" borderId="20" xfId="0" applyNumberFormat="1" applyFont="1" applyFill="1" applyBorder="1" applyAlignment="1">
      <alignment horizontal="center" vertical="center"/>
    </xf>
    <xf numFmtId="183" fontId="61" fillId="36" borderId="14" xfId="0" applyNumberFormat="1" applyFont="1" applyFill="1" applyBorder="1" applyAlignment="1" applyProtection="1">
      <alignment horizontal="center" vertical="center"/>
      <protection locked="0"/>
    </xf>
    <xf numFmtId="183" fontId="61" fillId="36" borderId="20" xfId="0" applyNumberFormat="1" applyFont="1" applyFill="1" applyBorder="1" applyAlignment="1" applyProtection="1">
      <alignment horizontal="center" vertical="center"/>
      <protection locked="0"/>
    </xf>
    <xf numFmtId="0" fontId="59" fillId="36" borderId="14" xfId="0" applyFont="1" applyFill="1" applyBorder="1" applyAlignment="1">
      <alignment horizontal="center" vertical="center" wrapText="1"/>
    </xf>
    <xf numFmtId="183" fontId="60" fillId="36" borderId="14" xfId="0" applyNumberFormat="1" applyFont="1" applyFill="1" applyBorder="1" applyAlignment="1" applyProtection="1">
      <alignment horizontal="center" vertical="center"/>
      <protection locked="0"/>
    </xf>
    <xf numFmtId="183" fontId="60" fillId="36" borderId="20" xfId="0" applyNumberFormat="1" applyFont="1" applyFill="1" applyBorder="1" applyAlignment="1" applyProtection="1">
      <alignment horizontal="center" vertical="center"/>
      <protection locked="0"/>
    </xf>
    <xf numFmtId="0" fontId="3" fillId="36" borderId="19" xfId="0" applyFont="1" applyFill="1" applyBorder="1" applyAlignment="1" applyProtection="1">
      <alignment horizontal="center" vertical="center"/>
      <protection locked="0"/>
    </xf>
    <xf numFmtId="14" fontId="3" fillId="36" borderId="14" xfId="0" applyNumberFormat="1" applyFont="1" applyFill="1" applyBorder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 vertical="center" wrapText="1"/>
      <protection locked="0"/>
    </xf>
    <xf numFmtId="0" fontId="3" fillId="36" borderId="14" xfId="0" applyFont="1" applyFill="1" applyBorder="1" applyAlignment="1" applyProtection="1">
      <alignment horizontal="center" vertical="center"/>
      <protection locked="0"/>
    </xf>
    <xf numFmtId="183" fontId="4" fillId="36" borderId="14" xfId="0" applyNumberFormat="1" applyFont="1" applyFill="1" applyBorder="1" applyAlignment="1" applyProtection="1">
      <alignment horizontal="center" vertical="center"/>
      <protection locked="0"/>
    </xf>
    <xf numFmtId="183" fontId="4" fillId="36" borderId="20" xfId="0" applyNumberFormat="1" applyFont="1" applyFill="1" applyBorder="1" applyAlignment="1" applyProtection="1">
      <alignment horizontal="center" vertical="center"/>
      <protection locked="0"/>
    </xf>
    <xf numFmtId="4" fontId="4" fillId="36" borderId="14" xfId="0" applyNumberFormat="1" applyFont="1" applyFill="1" applyBorder="1" applyAlignment="1" applyProtection="1">
      <alignment horizontal="center" vertical="center"/>
      <protection locked="0"/>
    </xf>
    <xf numFmtId="0" fontId="60" fillId="36" borderId="14" xfId="0" applyFont="1" applyFill="1" applyBorder="1" applyAlignment="1">
      <alignment horizontal="center" vertical="center"/>
    </xf>
    <xf numFmtId="0" fontId="59" fillId="36" borderId="24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4" fontId="4" fillId="36" borderId="14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 wrapText="1"/>
    </xf>
    <xf numFmtId="4" fontId="4" fillId="36" borderId="20" xfId="0" applyNumberFormat="1" applyFont="1" applyFill="1" applyBorder="1" applyAlignment="1" applyProtection="1">
      <alignment horizontal="center" vertical="center"/>
      <protection locked="0"/>
    </xf>
    <xf numFmtId="0" fontId="4" fillId="36" borderId="19" xfId="0" applyNumberFormat="1" applyFont="1" applyFill="1" applyBorder="1" applyAlignment="1" applyProtection="1">
      <alignment horizontal="center" vertical="center"/>
      <protection locked="0"/>
    </xf>
    <xf numFmtId="0" fontId="4" fillId="36" borderId="14" xfId="0" applyFont="1" applyFill="1" applyBorder="1" applyAlignment="1" applyProtection="1">
      <alignment horizontal="center" vertical="center" wrapText="1"/>
      <protection locked="0"/>
    </xf>
    <xf numFmtId="0" fontId="4" fillId="36" borderId="14" xfId="0" applyFont="1" applyFill="1" applyBorder="1" applyAlignment="1" applyProtection="1">
      <alignment horizontal="center" vertical="center"/>
      <protection locked="0"/>
    </xf>
    <xf numFmtId="0" fontId="3" fillId="36" borderId="19" xfId="59" applyNumberFormat="1" applyFont="1" applyFill="1" applyBorder="1" applyAlignment="1" applyProtection="1">
      <alignment horizontal="center" vertical="center"/>
      <protection locked="0"/>
    </xf>
    <xf numFmtId="0" fontId="3" fillId="36" borderId="14" xfId="59" applyFont="1" applyFill="1" applyBorder="1" applyAlignment="1">
      <alignment horizontal="center" vertical="center"/>
      <protection/>
    </xf>
    <xf numFmtId="0" fontId="3" fillId="36" borderId="14" xfId="59" applyFont="1" applyFill="1" applyBorder="1" applyAlignment="1" applyProtection="1">
      <alignment horizontal="center" vertical="center" wrapText="1"/>
      <protection locked="0"/>
    </xf>
    <xf numFmtId="0" fontId="3" fillId="36" borderId="14" xfId="59" applyFont="1" applyFill="1" applyBorder="1" applyAlignment="1" applyProtection="1">
      <alignment horizontal="center" vertical="center"/>
      <protection locked="0"/>
    </xf>
    <xf numFmtId="170" fontId="4" fillId="36" borderId="14" xfId="59" applyNumberFormat="1" applyFont="1" applyFill="1" applyBorder="1" applyAlignment="1">
      <alignment horizontal="center" vertical="center"/>
      <protection/>
    </xf>
    <xf numFmtId="183" fontId="60" fillId="36" borderId="14" xfId="59" applyNumberFormat="1" applyFont="1" applyFill="1" applyBorder="1" applyAlignment="1">
      <alignment horizontal="center" vertical="center"/>
      <protection/>
    </xf>
    <xf numFmtId="183" fontId="60" fillId="36" borderId="20" xfId="59" applyNumberFormat="1" applyFont="1" applyFill="1" applyBorder="1" applyAlignment="1">
      <alignment horizontal="center" vertical="center"/>
      <protection/>
    </xf>
    <xf numFmtId="174" fontId="4" fillId="0" borderId="14" xfId="0" applyNumberFormat="1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5" fillId="33" borderId="12" xfId="0" applyFont="1" applyFill="1" applyBorder="1" applyAlignment="1" applyProtection="1">
      <alignment horizontal="center" vertical="center"/>
      <protection locked="0"/>
    </xf>
    <xf numFmtId="0" fontId="15" fillId="33" borderId="16" xfId="0" applyFont="1" applyFill="1" applyBorder="1" applyAlignment="1" applyProtection="1">
      <alignment horizontal="center" vertical="center" wrapText="1"/>
      <protection locked="0"/>
    </xf>
    <xf numFmtId="0" fontId="15" fillId="33" borderId="25" xfId="0" applyFont="1" applyFill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37" borderId="15" xfId="0" applyFont="1" applyFill="1" applyBorder="1" applyAlignment="1" applyProtection="1">
      <alignment horizontal="center" vertical="center"/>
      <protection locked="0"/>
    </xf>
    <xf numFmtId="0" fontId="3" fillId="36" borderId="27" xfId="0" applyFont="1" applyFill="1" applyBorder="1" applyAlignment="1" applyProtection="1">
      <alignment horizontal="center" vertical="center"/>
      <protection locked="0"/>
    </xf>
    <xf numFmtId="14" fontId="3" fillId="36" borderId="22" xfId="0" applyNumberFormat="1" applyFont="1" applyFill="1" applyBorder="1" applyAlignment="1" applyProtection="1">
      <alignment horizontal="center" vertical="center"/>
      <protection locked="0"/>
    </xf>
    <xf numFmtId="0" fontId="3" fillId="36" borderId="22" xfId="0" applyFont="1" applyFill="1" applyBorder="1" applyAlignment="1" applyProtection="1">
      <alignment horizontal="center" vertical="center" wrapText="1"/>
      <protection locked="0"/>
    </xf>
    <xf numFmtId="3" fontId="16" fillId="36" borderId="22" xfId="0" applyNumberFormat="1" applyFont="1" applyFill="1" applyBorder="1" applyAlignment="1" applyProtection="1">
      <alignment horizontal="center" vertical="center"/>
      <protection locked="0"/>
    </xf>
    <xf numFmtId="0" fontId="4" fillId="36" borderId="0" xfId="0" applyFont="1" applyFill="1" applyBorder="1" applyAlignment="1">
      <alignment wrapText="1"/>
    </xf>
    <xf numFmtId="183" fontId="4" fillId="36" borderId="0" xfId="0" applyNumberFormat="1" applyFont="1" applyFill="1" applyBorder="1" applyAlignment="1">
      <alignment wrapText="1"/>
    </xf>
    <xf numFmtId="0" fontId="3" fillId="36" borderId="0" xfId="0" applyFont="1" applyFill="1" applyAlignment="1">
      <alignment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183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62" fillId="36" borderId="0" xfId="39" applyFont="1" applyFill="1" applyBorder="1" applyAlignment="1">
      <alignment wrapText="1"/>
    </xf>
    <xf numFmtId="169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59" fillId="36" borderId="19" xfId="0" applyFont="1" applyFill="1" applyBorder="1" applyAlignment="1" applyProtection="1">
      <alignment horizontal="center" vertical="center"/>
      <protection locked="0"/>
    </xf>
    <xf numFmtId="14" fontId="59" fillId="36" borderId="14" xfId="0" applyNumberFormat="1" applyFont="1" applyFill="1" applyBorder="1" applyAlignment="1" applyProtection="1">
      <alignment horizontal="center" vertical="center"/>
      <protection locked="0"/>
    </xf>
    <xf numFmtId="0" fontId="59" fillId="36" borderId="14" xfId="0" applyFont="1" applyFill="1" applyBorder="1" applyAlignment="1" applyProtection="1">
      <alignment horizontal="center" vertical="center" wrapText="1"/>
      <protection locked="0"/>
    </xf>
    <xf numFmtId="0" fontId="63" fillId="36" borderId="14" xfId="0" applyFont="1" applyFill="1" applyBorder="1" applyAlignment="1" applyProtection="1">
      <alignment horizontal="center" vertical="center"/>
      <protection locked="0"/>
    </xf>
    <xf numFmtId="170" fontId="61" fillId="36" borderId="14" xfId="0" applyNumberFormat="1" applyFont="1" applyFill="1" applyBorder="1" applyAlignment="1" applyProtection="1">
      <alignment horizontal="center" vertical="center"/>
      <protection locked="0"/>
    </xf>
    <xf numFmtId="169" fontId="4" fillId="36" borderId="0" xfId="0" applyNumberFormat="1" applyFont="1" applyFill="1" applyBorder="1" applyAlignment="1">
      <alignment wrapText="1"/>
    </xf>
    <xf numFmtId="14" fontId="59" fillId="0" borderId="14" xfId="0" applyNumberFormat="1" applyFont="1" applyFill="1" applyBorder="1" applyAlignment="1" applyProtection="1">
      <alignment horizontal="center" vertical="center"/>
      <protection locked="0"/>
    </xf>
    <xf numFmtId="0" fontId="59" fillId="0" borderId="14" xfId="0" applyFont="1" applyFill="1" applyBorder="1" applyAlignment="1" applyProtection="1">
      <alignment horizontal="center" vertical="center" wrapText="1"/>
      <protection locked="0"/>
    </xf>
    <xf numFmtId="170" fontId="60" fillId="0" borderId="14" xfId="0" applyNumberFormat="1" applyFont="1" applyFill="1" applyBorder="1" applyAlignment="1" applyProtection="1">
      <alignment horizontal="center" vertical="center"/>
      <protection locked="0"/>
    </xf>
    <xf numFmtId="0" fontId="59" fillId="0" borderId="14" xfId="0" applyFont="1" applyFill="1" applyBorder="1" applyAlignment="1" applyProtection="1">
      <alignment horizontal="center" vertical="center"/>
      <protection locked="0"/>
    </xf>
    <xf numFmtId="0" fontId="59" fillId="36" borderId="14" xfId="0" applyFont="1" applyFill="1" applyBorder="1" applyAlignment="1" applyProtection="1">
      <alignment horizontal="center" vertical="center"/>
      <protection locked="0"/>
    </xf>
    <xf numFmtId="170" fontId="60" fillId="36" borderId="14" xfId="0" applyNumberFormat="1" applyFont="1" applyFill="1" applyBorder="1" applyAlignment="1" applyProtection="1">
      <alignment horizontal="center" vertical="center"/>
      <protection locked="0"/>
    </xf>
    <xf numFmtId="0" fontId="3" fillId="36" borderId="19" xfId="0" applyFont="1" applyFill="1" applyBorder="1" applyAlignment="1">
      <alignment/>
    </xf>
    <xf numFmtId="2" fontId="4" fillId="36" borderId="0" xfId="0" applyNumberFormat="1" applyFont="1" applyFill="1" applyBorder="1" applyAlignment="1">
      <alignment wrapText="1"/>
    </xf>
    <xf numFmtId="4" fontId="4" fillId="36" borderId="0" xfId="0" applyNumberFormat="1" applyFont="1" applyFill="1" applyBorder="1" applyAlignment="1">
      <alignment wrapText="1"/>
    </xf>
    <xf numFmtId="170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>
      <alignment wrapText="1"/>
    </xf>
    <xf numFmtId="0" fontId="63" fillId="36" borderId="19" xfId="0" applyFont="1" applyFill="1" applyBorder="1" applyAlignment="1" applyProtection="1">
      <alignment horizontal="center" vertical="center"/>
      <protection locked="0"/>
    </xf>
    <xf numFmtId="183" fontId="3" fillId="36" borderId="0" xfId="0" applyNumberFormat="1" applyFont="1" applyFill="1" applyAlignment="1">
      <alignment/>
    </xf>
    <xf numFmtId="4" fontId="3" fillId="36" borderId="0" xfId="0" applyNumberFormat="1" applyFont="1" applyFill="1" applyBorder="1" applyAlignment="1">
      <alignment/>
    </xf>
    <xf numFmtId="14" fontId="63" fillId="0" borderId="14" xfId="0" applyNumberFormat="1" applyFont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>
      <alignment/>
    </xf>
    <xf numFmtId="3" fontId="4" fillId="36" borderId="14" xfId="0" applyNumberFormat="1" applyFont="1" applyFill="1" applyBorder="1" applyAlignment="1" applyProtection="1">
      <alignment horizontal="center" vertical="center"/>
      <protection locked="0"/>
    </xf>
    <xf numFmtId="0" fontId="59" fillId="35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5" fillId="37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4" fillId="0" borderId="0" xfId="0" applyFont="1" applyBorder="1" applyAlignment="1" applyProtection="1">
      <alignment horizontal="left" wrapText="1"/>
      <protection locked="0"/>
    </xf>
    <xf numFmtId="0" fontId="7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17" fillId="0" borderId="0" xfId="0" applyFont="1" applyBorder="1" applyAlignment="1" applyProtection="1">
      <alignment horizontal="center"/>
      <protection locked="0"/>
    </xf>
    <xf numFmtId="0" fontId="7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13" fillId="0" borderId="0" xfId="0" applyFont="1" applyBorder="1" applyAlignment="1" applyProtection="1">
      <alignment horizontal="center"/>
      <protection locked="0"/>
    </xf>
    <xf numFmtId="166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5" fillId="33" borderId="34" xfId="0" applyFont="1" applyFill="1" applyBorder="1" applyAlignment="1" applyProtection="1">
      <alignment horizontal="center" vertical="center"/>
      <protection locked="0"/>
    </xf>
    <xf numFmtId="0" fontId="15" fillId="33" borderId="35" xfId="0" applyFont="1" applyFill="1" applyBorder="1" applyAlignment="1" applyProtection="1">
      <alignment horizontal="center" vertical="center"/>
      <protection locked="0"/>
    </xf>
    <xf numFmtId="0" fontId="15" fillId="33" borderId="36" xfId="0" applyFont="1" applyFill="1" applyBorder="1" applyAlignment="1" applyProtection="1">
      <alignment horizontal="center" vertical="center"/>
      <protection locked="0"/>
    </xf>
    <xf numFmtId="0" fontId="15" fillId="33" borderId="37" xfId="0" applyFont="1" applyFill="1" applyBorder="1" applyAlignment="1" applyProtection="1">
      <alignment horizontal="center" vertical="center"/>
      <protection locked="0"/>
    </xf>
    <xf numFmtId="0" fontId="9" fillId="37" borderId="28" xfId="0" applyFont="1" applyFill="1" applyBorder="1" applyAlignment="1" applyProtection="1">
      <alignment horizontal="center" vertical="center"/>
      <protection locked="0"/>
    </xf>
    <xf numFmtId="0" fontId="9" fillId="37" borderId="29" xfId="0" applyFont="1" applyFill="1" applyBorder="1" applyAlignment="1" applyProtection="1">
      <alignment horizontal="center" vertical="center"/>
      <protection locked="0"/>
    </xf>
    <xf numFmtId="0" fontId="9" fillId="37" borderId="38" xfId="0" applyFont="1" applyFill="1" applyBorder="1" applyAlignment="1" applyProtection="1">
      <alignment horizontal="center" vertical="center"/>
      <protection locked="0"/>
    </xf>
    <xf numFmtId="0" fontId="15" fillId="37" borderId="28" xfId="0" applyFont="1" applyFill="1" applyBorder="1" applyAlignment="1" applyProtection="1">
      <alignment horizontal="center" vertical="center"/>
      <protection locked="0"/>
    </xf>
    <xf numFmtId="0" fontId="15" fillId="37" borderId="29" xfId="0" applyFont="1" applyFill="1" applyBorder="1" applyAlignment="1" applyProtection="1">
      <alignment horizontal="center" vertical="center"/>
      <protection locked="0"/>
    </xf>
    <xf numFmtId="0" fontId="15" fillId="37" borderId="38" xfId="0" applyFont="1" applyFill="1" applyBorder="1" applyAlignment="1" applyProtection="1">
      <alignment horizontal="center" vertical="center"/>
      <protection locked="0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ne" xfId="52"/>
    <cellStyle name="Normalny 10" xfId="53"/>
    <cellStyle name="Normalny 11" xfId="54"/>
    <cellStyle name="Normalny 12" xfId="55"/>
    <cellStyle name="Normalny 2" xfId="56"/>
    <cellStyle name="Normalny 2 3" xfId="57"/>
    <cellStyle name="Normalny 3" xfId="58"/>
    <cellStyle name="Normalny 4" xfId="59"/>
    <cellStyle name="Normalny 5" xfId="60"/>
    <cellStyle name="Normalny 6" xfId="61"/>
    <cellStyle name="Normalny 7" xfId="62"/>
    <cellStyle name="Normalny 8" xfId="63"/>
    <cellStyle name="Normalny 9" xfId="64"/>
    <cellStyle name="Obliczenia" xfId="65"/>
    <cellStyle name="Followed Hyperlink" xfId="66"/>
    <cellStyle name="Opis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y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view="pageBreakPreview" zoomScale="25" zoomScaleSheetLayoutView="25" workbookViewId="0" topLeftCell="A49">
      <selection activeCell="M11" sqref="M11"/>
    </sheetView>
  </sheetViews>
  <sheetFormatPr defaultColWidth="9.00390625" defaultRowHeight="12.75"/>
  <cols>
    <col min="1" max="1" width="5.00390625" style="90" customWidth="1"/>
    <col min="2" max="2" width="20.125" style="90" customWidth="1"/>
    <col min="3" max="3" width="50.625" style="91" customWidth="1"/>
    <col min="4" max="4" width="5.625" style="91" customWidth="1"/>
    <col min="5" max="5" width="9.625" style="90" customWidth="1"/>
    <col min="6" max="6" width="11.625" style="90" customWidth="1"/>
    <col min="7" max="7" width="14.625" style="92" customWidth="1"/>
    <col min="8" max="8" width="18.375" style="90" customWidth="1"/>
    <col min="9" max="9" width="16.00390625" style="90" customWidth="1"/>
    <col min="10" max="10" width="19.50390625" style="90" customWidth="1"/>
    <col min="11" max="11" width="15.50390625" style="90" bestFit="1" customWidth="1"/>
    <col min="12" max="12" width="14.875" style="90" bestFit="1" customWidth="1"/>
    <col min="13" max="13" width="10.125" style="90" bestFit="1" customWidth="1"/>
    <col min="14" max="14" width="16.00390625" style="90" customWidth="1"/>
    <col min="15" max="15" width="8.75390625" style="90" customWidth="1"/>
    <col min="16" max="16" width="9.50390625" style="90" bestFit="1" customWidth="1"/>
    <col min="17" max="16384" width="8.75390625" style="90" customWidth="1"/>
  </cols>
  <sheetData>
    <row r="1" spans="1:7" ht="12.75">
      <c r="A1" s="144" t="s">
        <v>127</v>
      </c>
      <c r="B1" s="144"/>
      <c r="C1" s="144"/>
      <c r="D1" s="144"/>
      <c r="E1" s="144"/>
      <c r="F1" s="144"/>
      <c r="G1" s="144"/>
    </row>
    <row r="2" ht="53.25" customHeight="1">
      <c r="B2" s="90" t="s">
        <v>118</v>
      </c>
    </row>
    <row r="3" ht="15.75" customHeight="1">
      <c r="B3" s="90" t="s">
        <v>122</v>
      </c>
    </row>
    <row r="4" spans="1:12" ht="33.75" customHeight="1">
      <c r="A4" s="150" t="s">
        <v>117</v>
      </c>
      <c r="B4" s="150"/>
      <c r="C4" s="150"/>
      <c r="D4" s="150"/>
      <c r="E4" s="150"/>
      <c r="F4" s="150"/>
      <c r="G4" s="150"/>
      <c r="H4" s="93"/>
      <c r="I4" s="93"/>
      <c r="J4" s="93"/>
      <c r="K4" s="93"/>
      <c r="L4" s="93"/>
    </row>
    <row r="5" spans="1:12" ht="33.75" customHeight="1">
      <c r="A5" s="146" t="s">
        <v>123</v>
      </c>
      <c r="B5" s="146"/>
      <c r="C5" s="146"/>
      <c r="D5" s="146"/>
      <c r="E5" s="146"/>
      <c r="F5" s="146"/>
      <c r="G5" s="146"/>
      <c r="H5" s="93"/>
      <c r="I5" s="93"/>
      <c r="J5" s="93"/>
      <c r="K5" s="93"/>
      <c r="L5" s="93"/>
    </row>
    <row r="6" spans="1:12" ht="27" customHeight="1">
      <c r="A6" s="154" t="s">
        <v>124</v>
      </c>
      <c r="B6" s="154"/>
      <c r="C6" s="154"/>
      <c r="D6" s="154"/>
      <c r="E6" s="154"/>
      <c r="F6" s="154"/>
      <c r="G6" s="154"/>
      <c r="H6" s="93"/>
      <c r="I6" s="93"/>
      <c r="J6" s="93"/>
      <c r="K6" s="93"/>
      <c r="L6" s="93"/>
    </row>
    <row r="7" spans="1:12" ht="18" customHeight="1">
      <c r="A7" s="155" t="s">
        <v>125</v>
      </c>
      <c r="B7" s="155"/>
      <c r="C7" s="155"/>
      <c r="D7" s="155"/>
      <c r="E7" s="155"/>
      <c r="F7" s="155"/>
      <c r="G7" s="155"/>
      <c r="H7" s="93"/>
      <c r="I7" s="93"/>
      <c r="J7" s="93"/>
      <c r="K7" s="93"/>
      <c r="L7" s="93"/>
    </row>
    <row r="8" spans="1:12" ht="15.75" customHeight="1" thickBot="1">
      <c r="A8" s="155"/>
      <c r="B8" s="155"/>
      <c r="C8" s="155"/>
      <c r="D8" s="155"/>
      <c r="E8" s="155"/>
      <c r="F8" s="155"/>
      <c r="G8" s="155"/>
      <c r="H8" s="93"/>
      <c r="I8" s="93"/>
      <c r="J8" s="93"/>
      <c r="K8" s="93"/>
      <c r="L8" s="93"/>
    </row>
    <row r="9" spans="1:12" ht="18" customHeight="1" hidden="1" thickBot="1">
      <c r="A9" s="155"/>
      <c r="B9" s="155"/>
      <c r="C9" s="155"/>
      <c r="D9" s="155"/>
      <c r="E9" s="155"/>
      <c r="F9" s="155"/>
      <c r="G9" s="155"/>
      <c r="H9" s="93"/>
      <c r="I9" s="93"/>
      <c r="J9" s="93"/>
      <c r="K9" s="93"/>
      <c r="L9" s="93"/>
    </row>
    <row r="10" spans="1:12" ht="19.5" customHeight="1" hidden="1" thickBot="1">
      <c r="A10" s="155"/>
      <c r="B10" s="155"/>
      <c r="C10" s="155"/>
      <c r="D10" s="155"/>
      <c r="E10" s="155"/>
      <c r="F10" s="155"/>
      <c r="G10" s="155"/>
      <c r="H10" s="94"/>
      <c r="I10" s="94"/>
      <c r="J10" s="94"/>
      <c r="K10" s="94"/>
      <c r="L10" s="94"/>
    </row>
    <row r="11" spans="1:12" ht="15">
      <c r="A11" s="158" t="s">
        <v>0</v>
      </c>
      <c r="B11" s="95" t="s">
        <v>8</v>
      </c>
      <c r="C11" s="95" t="s">
        <v>9</v>
      </c>
      <c r="D11" s="156" t="s">
        <v>1</v>
      </c>
      <c r="E11" s="157"/>
      <c r="F11" s="9" t="s">
        <v>6</v>
      </c>
      <c r="G11" s="10" t="s">
        <v>7</v>
      </c>
      <c r="H11" s="94"/>
      <c r="I11" s="94"/>
      <c r="J11" s="94"/>
      <c r="K11" s="94"/>
      <c r="L11" s="94"/>
    </row>
    <row r="12" spans="1:12" ht="26.25" thickBot="1">
      <c r="A12" s="159"/>
      <c r="B12" s="96" t="s">
        <v>10</v>
      </c>
      <c r="C12" s="96" t="s">
        <v>11</v>
      </c>
      <c r="D12" s="97" t="s">
        <v>2</v>
      </c>
      <c r="E12" s="97" t="s">
        <v>3</v>
      </c>
      <c r="F12" s="11" t="s">
        <v>12</v>
      </c>
      <c r="G12" s="12" t="s">
        <v>12</v>
      </c>
      <c r="H12" s="94"/>
      <c r="I12" s="94"/>
      <c r="J12" s="94"/>
      <c r="K12" s="94"/>
      <c r="L12" s="94"/>
    </row>
    <row r="13" spans="1:12" ht="15.75" thickBot="1">
      <c r="A13" s="98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99">
        <v>7</v>
      </c>
      <c r="H13" s="94"/>
      <c r="I13" s="94"/>
      <c r="J13" s="94"/>
      <c r="K13" s="94"/>
      <c r="L13" s="94"/>
    </row>
    <row r="14" spans="1:12" ht="15.75" thickBot="1">
      <c r="A14" s="160" t="s">
        <v>115</v>
      </c>
      <c r="B14" s="161"/>
      <c r="C14" s="161"/>
      <c r="D14" s="161"/>
      <c r="E14" s="161"/>
      <c r="F14" s="162"/>
      <c r="G14" s="100"/>
      <c r="H14" s="94"/>
      <c r="I14" s="94"/>
      <c r="J14" s="94"/>
      <c r="K14" s="94"/>
      <c r="L14" s="94"/>
    </row>
    <row r="15" spans="1:12" s="107" customFormat="1" ht="25.5" customHeight="1">
      <c r="A15" s="101"/>
      <c r="B15" s="102" t="s">
        <v>15</v>
      </c>
      <c r="C15" s="103" t="s">
        <v>20</v>
      </c>
      <c r="D15" s="52"/>
      <c r="E15" s="104"/>
      <c r="F15" s="52"/>
      <c r="G15" s="53"/>
      <c r="H15" s="105"/>
      <c r="I15" s="106"/>
      <c r="J15" s="105"/>
      <c r="K15" s="105"/>
      <c r="L15" s="105"/>
    </row>
    <row r="16" spans="1:12" ht="25.5" customHeight="1">
      <c r="A16" s="108">
        <v>1</v>
      </c>
      <c r="B16" s="26"/>
      <c r="C16" s="109" t="s">
        <v>13</v>
      </c>
      <c r="D16" s="26" t="s">
        <v>23</v>
      </c>
      <c r="E16" s="32">
        <v>1</v>
      </c>
      <c r="F16" s="34"/>
      <c r="G16" s="35">
        <f>ROUND(E16*F16,2)</f>
        <v>0</v>
      </c>
      <c r="H16" s="110"/>
      <c r="I16" s="94"/>
      <c r="J16" s="111"/>
      <c r="K16" s="94"/>
      <c r="L16" s="94"/>
    </row>
    <row r="17" spans="1:12" s="107" customFormat="1" ht="25.5" customHeight="1">
      <c r="A17" s="54"/>
      <c r="B17" s="55" t="s">
        <v>44</v>
      </c>
      <c r="C17" s="56" t="s">
        <v>45</v>
      </c>
      <c r="D17" s="55"/>
      <c r="E17" s="57"/>
      <c r="F17" s="58"/>
      <c r="G17" s="59"/>
      <c r="H17" s="106"/>
      <c r="I17" s="106"/>
      <c r="K17" s="112"/>
      <c r="L17" s="105"/>
    </row>
    <row r="18" spans="1:14" ht="25.5" customHeight="1">
      <c r="A18" s="20">
        <f>A16+1</f>
        <v>2</v>
      </c>
      <c r="B18" s="21"/>
      <c r="C18" s="43" t="s">
        <v>43</v>
      </c>
      <c r="D18" s="44" t="s">
        <v>46</v>
      </c>
      <c r="E18" s="42">
        <v>763</v>
      </c>
      <c r="F18" s="41"/>
      <c r="G18" s="36">
        <f>ROUND(E18*F18,2)</f>
        <v>0</v>
      </c>
      <c r="H18" s="110"/>
      <c r="I18" s="113"/>
      <c r="J18" s="114"/>
      <c r="K18" s="114"/>
      <c r="L18" s="114"/>
      <c r="M18" s="115"/>
      <c r="N18" s="115"/>
    </row>
    <row r="19" spans="1:12" s="107" customFormat="1" ht="25.5" customHeight="1">
      <c r="A19" s="116"/>
      <c r="B19" s="117" t="s">
        <v>16</v>
      </c>
      <c r="C19" s="118" t="s">
        <v>40</v>
      </c>
      <c r="D19" s="119"/>
      <c r="E19" s="120"/>
      <c r="F19" s="60"/>
      <c r="G19" s="61"/>
      <c r="H19" s="106"/>
      <c r="I19" s="121"/>
      <c r="J19" s="105"/>
      <c r="K19" s="105"/>
      <c r="L19" s="105"/>
    </row>
    <row r="20" spans="1:12" ht="25.5" customHeight="1">
      <c r="A20" s="20">
        <f>A18+1</f>
        <v>3</v>
      </c>
      <c r="B20" s="122"/>
      <c r="C20" s="123" t="s">
        <v>77</v>
      </c>
      <c r="D20" s="21" t="s">
        <v>46</v>
      </c>
      <c r="E20" s="124">
        <v>68</v>
      </c>
      <c r="F20" s="37"/>
      <c r="G20" s="38">
        <f>ROUND(E20*F20,2)</f>
        <v>0</v>
      </c>
      <c r="H20" s="110"/>
      <c r="I20" s="113"/>
      <c r="J20" s="114"/>
      <c r="K20" s="94"/>
      <c r="L20" s="94"/>
    </row>
    <row r="21" spans="1:12" ht="25.5" customHeight="1">
      <c r="A21" s="20">
        <f>A20+1</f>
        <v>4</v>
      </c>
      <c r="B21" s="122"/>
      <c r="C21" s="6" t="s">
        <v>78</v>
      </c>
      <c r="D21" s="125" t="s">
        <v>4</v>
      </c>
      <c r="E21" s="124">
        <v>119</v>
      </c>
      <c r="F21" s="39"/>
      <c r="G21" s="38">
        <f>ROUND(E21*F21,2)</f>
        <v>0</v>
      </c>
      <c r="H21" s="110"/>
      <c r="I21" s="113"/>
      <c r="J21" s="114"/>
      <c r="K21" s="94"/>
      <c r="L21" s="94"/>
    </row>
    <row r="22" spans="1:12" s="107" customFormat="1" ht="25.5" customHeight="1">
      <c r="A22" s="116"/>
      <c r="B22" s="117" t="s">
        <v>41</v>
      </c>
      <c r="C22" s="62" t="s">
        <v>34</v>
      </c>
      <c r="D22" s="126"/>
      <c r="E22" s="127"/>
      <c r="F22" s="63"/>
      <c r="G22" s="64"/>
      <c r="H22" s="106"/>
      <c r="I22" s="121"/>
      <c r="J22" s="105"/>
      <c r="K22" s="105"/>
      <c r="L22" s="105"/>
    </row>
    <row r="23" spans="1:12" ht="25.5" customHeight="1">
      <c r="A23" s="20">
        <f>A21+1</f>
        <v>5</v>
      </c>
      <c r="B23" s="122"/>
      <c r="C23" s="6" t="s">
        <v>79</v>
      </c>
      <c r="D23" s="21" t="s">
        <v>47</v>
      </c>
      <c r="E23" s="124">
        <f>((E37+E39)*0.75)+(E36*0.3)+(E38*0.6)+(1.25*234*0.7)</f>
        <v>1554.675</v>
      </c>
      <c r="F23" s="39"/>
      <c r="G23" s="38">
        <f>ROUND(E23*F23,2)</f>
        <v>0</v>
      </c>
      <c r="H23" s="110"/>
      <c r="I23" s="113"/>
      <c r="J23" s="114"/>
      <c r="K23" s="94"/>
      <c r="L23" s="94"/>
    </row>
    <row r="24" spans="1:12" s="107" customFormat="1" ht="27.75" customHeight="1">
      <c r="A24" s="128"/>
      <c r="B24" s="66" t="s">
        <v>17</v>
      </c>
      <c r="C24" s="67" t="s">
        <v>29</v>
      </c>
      <c r="D24" s="119"/>
      <c r="E24" s="120"/>
      <c r="F24" s="60"/>
      <c r="G24" s="61"/>
      <c r="H24" s="105"/>
      <c r="I24" s="129"/>
      <c r="J24" s="105"/>
      <c r="K24" s="105"/>
      <c r="L24" s="130"/>
    </row>
    <row r="25" spans="1:12" ht="24.75" customHeight="1">
      <c r="A25" s="20">
        <f>A23+1</f>
        <v>6</v>
      </c>
      <c r="B25" s="4"/>
      <c r="C25" s="7" t="s">
        <v>24</v>
      </c>
      <c r="D25" s="21" t="s">
        <v>46</v>
      </c>
      <c r="E25" s="131">
        <f>E27+E38</f>
        <v>2143.5</v>
      </c>
      <c r="F25" s="28"/>
      <c r="G25" s="38">
        <f>ROUND(E25*F25,2)</f>
        <v>0</v>
      </c>
      <c r="H25" s="110"/>
      <c r="I25" s="132"/>
      <c r="J25" s="94"/>
      <c r="K25" s="94"/>
      <c r="L25" s="111"/>
    </row>
    <row r="26" spans="1:12" s="107" customFormat="1" ht="24.75" customHeight="1">
      <c r="A26" s="65"/>
      <c r="B26" s="66" t="s">
        <v>33</v>
      </c>
      <c r="C26" s="67" t="s">
        <v>42</v>
      </c>
      <c r="D26" s="68"/>
      <c r="E26" s="57"/>
      <c r="F26" s="69"/>
      <c r="G26" s="70"/>
      <c r="H26" s="106"/>
      <c r="I26" s="129"/>
      <c r="J26" s="105"/>
      <c r="K26" s="105"/>
      <c r="L26" s="130"/>
    </row>
    <row r="27" spans="1:12" ht="25.5">
      <c r="A27" s="20">
        <f>A25+1</f>
        <v>7</v>
      </c>
      <c r="B27" s="4"/>
      <c r="C27" s="7" t="s">
        <v>66</v>
      </c>
      <c r="D27" s="21" t="s">
        <v>46</v>
      </c>
      <c r="E27" s="30">
        <f>E36+E37+E39</f>
        <v>1880.5</v>
      </c>
      <c r="F27" s="37"/>
      <c r="G27" s="38">
        <f>ROUND(E27*F27,2)</f>
        <v>0</v>
      </c>
      <c r="H27" s="110"/>
      <c r="I27" s="94"/>
      <c r="J27" s="94"/>
      <c r="K27" s="94"/>
      <c r="L27" s="111"/>
    </row>
    <row r="28" spans="1:12" s="107" customFormat="1" ht="29.25" customHeight="1">
      <c r="A28" s="133"/>
      <c r="B28" s="66" t="s">
        <v>38</v>
      </c>
      <c r="C28" s="67" t="s">
        <v>14</v>
      </c>
      <c r="D28" s="119"/>
      <c r="E28" s="120"/>
      <c r="F28" s="60"/>
      <c r="G28" s="61"/>
      <c r="H28" s="106"/>
      <c r="I28" s="106"/>
      <c r="J28" s="105"/>
      <c r="K28" s="105"/>
      <c r="L28" s="130"/>
    </row>
    <row r="29" spans="1:12" ht="27.75" customHeight="1">
      <c r="A29" s="20">
        <f>A27+1</f>
        <v>8</v>
      </c>
      <c r="B29" s="4"/>
      <c r="C29" s="7" t="s">
        <v>67</v>
      </c>
      <c r="D29" s="21" t="s">
        <v>46</v>
      </c>
      <c r="E29" s="131">
        <f>E36+E39</f>
        <v>565.5</v>
      </c>
      <c r="F29" s="28"/>
      <c r="G29" s="38">
        <f>ROUND(E29*F29,2)</f>
        <v>0</v>
      </c>
      <c r="H29" s="110"/>
      <c r="I29" s="94"/>
      <c r="J29" s="94"/>
      <c r="K29" s="94"/>
      <c r="L29" s="111"/>
    </row>
    <row r="30" spans="1:12" ht="27.75" customHeight="1">
      <c r="A30" s="20">
        <f>A29+1</f>
        <v>9</v>
      </c>
      <c r="B30" s="4"/>
      <c r="C30" s="7" t="s">
        <v>71</v>
      </c>
      <c r="D30" s="21" t="s">
        <v>46</v>
      </c>
      <c r="E30" s="131">
        <f>E37+E38</f>
        <v>1578</v>
      </c>
      <c r="F30" s="28"/>
      <c r="G30" s="38">
        <f>ROUND(E30*F30,2)</f>
        <v>0</v>
      </c>
      <c r="H30" s="110"/>
      <c r="I30" s="94"/>
      <c r="J30" s="94"/>
      <c r="K30" s="94"/>
      <c r="L30" s="111"/>
    </row>
    <row r="31" spans="1:12" s="107" customFormat="1" ht="27.75" customHeight="1">
      <c r="A31" s="54"/>
      <c r="B31" s="66" t="s">
        <v>68</v>
      </c>
      <c r="C31" s="67" t="s">
        <v>69</v>
      </c>
      <c r="D31" s="68"/>
      <c r="E31" s="71"/>
      <c r="F31" s="72"/>
      <c r="G31" s="59"/>
      <c r="H31" s="106"/>
      <c r="I31" s="106"/>
      <c r="J31" s="105"/>
      <c r="K31" s="105"/>
      <c r="L31" s="130"/>
    </row>
    <row r="32" spans="1:12" ht="27.75" customHeight="1">
      <c r="A32" s="20">
        <f>A30+1</f>
        <v>10</v>
      </c>
      <c r="B32" s="22"/>
      <c r="C32" s="7" t="s">
        <v>70</v>
      </c>
      <c r="D32" s="5" t="s">
        <v>46</v>
      </c>
      <c r="E32" s="50">
        <f>E37+(234*1.11)+E38+E39</f>
        <v>1918.24</v>
      </c>
      <c r="F32" s="51"/>
      <c r="G32" s="48">
        <f>E32*F32</f>
        <v>0</v>
      </c>
      <c r="H32" s="110"/>
      <c r="I32" s="94"/>
      <c r="J32" s="94"/>
      <c r="K32" s="94"/>
      <c r="L32" s="111"/>
    </row>
    <row r="33" spans="1:12" s="107" customFormat="1" ht="27.75" customHeight="1">
      <c r="A33" s="73"/>
      <c r="B33" s="74" t="s">
        <v>72</v>
      </c>
      <c r="C33" s="67" t="s">
        <v>73</v>
      </c>
      <c r="D33" s="68"/>
      <c r="E33" s="75"/>
      <c r="F33" s="72"/>
      <c r="G33" s="59"/>
      <c r="H33" s="106"/>
      <c r="I33" s="106"/>
      <c r="J33" s="105"/>
      <c r="K33" s="105"/>
      <c r="L33" s="130"/>
    </row>
    <row r="34" spans="1:12" ht="27.75" customHeight="1">
      <c r="A34" s="20">
        <f>A32+1</f>
        <v>11</v>
      </c>
      <c r="B34" s="22"/>
      <c r="C34" s="7" t="s">
        <v>74</v>
      </c>
      <c r="D34" s="5" t="s">
        <v>46</v>
      </c>
      <c r="E34" s="50">
        <f>E39</f>
        <v>80.5</v>
      </c>
      <c r="F34" s="51"/>
      <c r="G34" s="48">
        <f>E34*F34</f>
        <v>0</v>
      </c>
      <c r="H34" s="110"/>
      <c r="I34" s="94"/>
      <c r="J34" s="94"/>
      <c r="K34" s="94"/>
      <c r="L34" s="111"/>
    </row>
    <row r="35" spans="1:11" s="107" customFormat="1" ht="27" customHeight="1">
      <c r="A35" s="133"/>
      <c r="B35" s="66" t="s">
        <v>21</v>
      </c>
      <c r="C35" s="76" t="s">
        <v>39</v>
      </c>
      <c r="D35" s="68"/>
      <c r="E35" s="57"/>
      <c r="F35" s="69"/>
      <c r="G35" s="70"/>
      <c r="H35" s="106"/>
      <c r="I35" s="134"/>
      <c r="J35" s="105"/>
      <c r="K35" s="135"/>
    </row>
    <row r="36" spans="1:11" ht="30" customHeight="1">
      <c r="A36" s="20">
        <f>A34+1</f>
        <v>12</v>
      </c>
      <c r="B36" s="136"/>
      <c r="C36" s="8" t="s">
        <v>58</v>
      </c>
      <c r="D36" s="21" t="s">
        <v>46</v>
      </c>
      <c r="E36" s="32">
        <v>485</v>
      </c>
      <c r="F36" s="34"/>
      <c r="G36" s="38">
        <f>ROUND(E36*F36,2)</f>
        <v>0</v>
      </c>
      <c r="H36" s="110"/>
      <c r="J36" s="114"/>
      <c r="K36" s="137"/>
    </row>
    <row r="37" spans="1:11" ht="30" customHeight="1">
      <c r="A37" s="20">
        <f>A36+1</f>
        <v>13</v>
      </c>
      <c r="B37" s="136"/>
      <c r="C37" s="8" t="s">
        <v>55</v>
      </c>
      <c r="D37" s="21" t="s">
        <v>46</v>
      </c>
      <c r="E37" s="32">
        <v>1315</v>
      </c>
      <c r="F37" s="34"/>
      <c r="G37" s="38">
        <f>ROUND(E37*F37,2)</f>
        <v>0</v>
      </c>
      <c r="H37" s="110"/>
      <c r="J37" s="114"/>
      <c r="K37" s="137"/>
    </row>
    <row r="38" spans="1:11" ht="30" customHeight="1">
      <c r="A38" s="20">
        <f>A37+1</f>
        <v>14</v>
      </c>
      <c r="B38" s="136"/>
      <c r="C38" s="8" t="s">
        <v>60</v>
      </c>
      <c r="D38" s="21" t="s">
        <v>46</v>
      </c>
      <c r="E38" s="32">
        <v>263</v>
      </c>
      <c r="F38" s="34"/>
      <c r="G38" s="38">
        <f>ROUND(E38*F38,2)</f>
        <v>0</v>
      </c>
      <c r="H38" s="110"/>
      <c r="J38" s="114"/>
      <c r="K38" s="137"/>
    </row>
    <row r="39" spans="1:11" ht="43.5" customHeight="1">
      <c r="A39" s="20">
        <f>A38+1</f>
        <v>15</v>
      </c>
      <c r="B39" s="136"/>
      <c r="C39" s="8" t="s">
        <v>59</v>
      </c>
      <c r="D39" s="21" t="s">
        <v>46</v>
      </c>
      <c r="E39" s="32">
        <v>80.5</v>
      </c>
      <c r="F39" s="34"/>
      <c r="G39" s="38">
        <f>ROUND(E39*F39,2)</f>
        <v>0</v>
      </c>
      <c r="H39" s="110"/>
      <c r="J39" s="114"/>
      <c r="K39" s="137"/>
    </row>
    <row r="40" spans="1:11" s="107" customFormat="1" ht="21" customHeight="1">
      <c r="A40" s="65"/>
      <c r="B40" s="68" t="s">
        <v>52</v>
      </c>
      <c r="C40" s="67" t="s">
        <v>53</v>
      </c>
      <c r="D40" s="68"/>
      <c r="E40" s="138"/>
      <c r="F40" s="71"/>
      <c r="G40" s="77"/>
      <c r="H40" s="106"/>
      <c r="I40" s="134"/>
      <c r="J40" s="105"/>
      <c r="K40" s="135"/>
    </row>
    <row r="41" spans="1:11" ht="24" customHeight="1">
      <c r="A41" s="139">
        <f>A39+1</f>
        <v>16</v>
      </c>
      <c r="B41" s="25" t="s">
        <v>30</v>
      </c>
      <c r="C41" s="7" t="s">
        <v>54</v>
      </c>
      <c r="D41" s="26" t="s">
        <v>56</v>
      </c>
      <c r="E41" s="45">
        <v>45</v>
      </c>
      <c r="F41" s="45"/>
      <c r="G41" s="46">
        <f>ROUND(E41*F41,2)</f>
        <v>0</v>
      </c>
      <c r="H41" s="110"/>
      <c r="J41" s="114"/>
      <c r="K41" s="137"/>
    </row>
    <row r="42" spans="1:10" s="107" customFormat="1" ht="24.75" customHeight="1">
      <c r="A42" s="65"/>
      <c r="B42" s="68" t="s">
        <v>31</v>
      </c>
      <c r="C42" s="67" t="s">
        <v>32</v>
      </c>
      <c r="D42" s="68"/>
      <c r="E42" s="57"/>
      <c r="F42" s="69"/>
      <c r="G42" s="70"/>
      <c r="H42" s="106"/>
      <c r="I42" s="106"/>
      <c r="J42" s="105"/>
    </row>
    <row r="43" spans="1:10" ht="24.75" customHeight="1">
      <c r="A43" s="139">
        <f>A41+1</f>
        <v>17</v>
      </c>
      <c r="B43" s="25" t="s">
        <v>30</v>
      </c>
      <c r="C43" s="109" t="s">
        <v>57</v>
      </c>
      <c r="D43" s="26" t="s">
        <v>5</v>
      </c>
      <c r="E43" s="32">
        <v>21</v>
      </c>
      <c r="F43" s="34"/>
      <c r="G43" s="38">
        <f>ROUND(E43*F43,2)</f>
        <v>0</v>
      </c>
      <c r="H43" s="110"/>
      <c r="I43" s="94"/>
      <c r="J43" s="94"/>
    </row>
    <row r="44" spans="1:10" ht="25.5">
      <c r="A44" s="139">
        <f>A43+1</f>
        <v>18</v>
      </c>
      <c r="B44" s="25"/>
      <c r="C44" s="109" t="s">
        <v>76</v>
      </c>
      <c r="D44" s="26" t="s">
        <v>5</v>
      </c>
      <c r="E44" s="32">
        <v>4</v>
      </c>
      <c r="F44" s="34"/>
      <c r="G44" s="38">
        <f>ROUND(E44*F44,2)</f>
        <v>0</v>
      </c>
      <c r="H44" s="110"/>
      <c r="I44" s="94"/>
      <c r="J44" s="94"/>
    </row>
    <row r="45" spans="1:10" ht="24.75" customHeight="1">
      <c r="A45" s="139">
        <f>A44+1</f>
        <v>19</v>
      </c>
      <c r="B45" s="25"/>
      <c r="C45" s="109" t="s">
        <v>37</v>
      </c>
      <c r="D45" s="26" t="s">
        <v>5</v>
      </c>
      <c r="E45" s="32">
        <v>7</v>
      </c>
      <c r="F45" s="34"/>
      <c r="G45" s="38">
        <f>ROUND(E45*F45,2)</f>
        <v>0</v>
      </c>
      <c r="H45" s="110"/>
      <c r="I45" s="94"/>
      <c r="J45" s="94"/>
    </row>
    <row r="46" spans="1:10" s="107" customFormat="1" ht="24.75" customHeight="1">
      <c r="A46" s="78"/>
      <c r="B46" s="74" t="s">
        <v>61</v>
      </c>
      <c r="C46" s="79" t="s">
        <v>62</v>
      </c>
      <c r="D46" s="80"/>
      <c r="E46" s="75"/>
      <c r="F46" s="58"/>
      <c r="G46" s="59"/>
      <c r="H46" s="106"/>
      <c r="I46" s="106"/>
      <c r="J46" s="105"/>
    </row>
    <row r="47" spans="1:10" ht="24.75" customHeight="1">
      <c r="A47" s="20">
        <f>A45+1</f>
        <v>20</v>
      </c>
      <c r="B47" s="49"/>
      <c r="C47" s="7" t="s">
        <v>80</v>
      </c>
      <c r="D47" s="5" t="s">
        <v>4</v>
      </c>
      <c r="E47" s="47">
        <v>8</v>
      </c>
      <c r="F47" s="19"/>
      <c r="G47" s="48">
        <f>E47*F47</f>
        <v>0</v>
      </c>
      <c r="H47" s="110"/>
      <c r="I47" s="94"/>
      <c r="J47" s="94"/>
    </row>
    <row r="48" spans="1:10" s="107" customFormat="1" ht="24.75" customHeight="1">
      <c r="A48" s="65"/>
      <c r="B48" s="66" t="s">
        <v>25</v>
      </c>
      <c r="C48" s="67" t="s">
        <v>22</v>
      </c>
      <c r="D48" s="68"/>
      <c r="E48" s="57"/>
      <c r="F48" s="69"/>
      <c r="G48" s="70"/>
      <c r="H48" s="106"/>
      <c r="I48" s="106"/>
      <c r="J48" s="105"/>
    </row>
    <row r="49" spans="1:10" ht="24.75" customHeight="1">
      <c r="A49" s="20">
        <f>A47+1</f>
        <v>21</v>
      </c>
      <c r="B49" s="25"/>
      <c r="C49" s="8" t="s">
        <v>51</v>
      </c>
      <c r="D49" s="22" t="s">
        <v>4</v>
      </c>
      <c r="E49" s="31">
        <v>281</v>
      </c>
      <c r="F49" s="28"/>
      <c r="G49" s="38">
        <f>ROUND(E49*F49,2)</f>
        <v>0</v>
      </c>
      <c r="H49" s="110"/>
      <c r="I49" s="140"/>
      <c r="J49" s="141"/>
    </row>
    <row r="50" spans="1:8" ht="27" customHeight="1">
      <c r="A50" s="40">
        <f>A49+1</f>
        <v>22</v>
      </c>
      <c r="B50" s="25"/>
      <c r="C50" s="7" t="s">
        <v>35</v>
      </c>
      <c r="D50" s="26" t="s">
        <v>4</v>
      </c>
      <c r="E50" s="32">
        <v>169</v>
      </c>
      <c r="F50" s="34"/>
      <c r="G50" s="38">
        <f>ROUND(E50*F50,2)</f>
        <v>0</v>
      </c>
      <c r="H50" s="110"/>
    </row>
    <row r="51" spans="1:8" ht="27" customHeight="1">
      <c r="A51" s="40">
        <f>A50+1</f>
        <v>23</v>
      </c>
      <c r="B51" s="25"/>
      <c r="C51" s="7" t="s">
        <v>36</v>
      </c>
      <c r="D51" s="26" t="s">
        <v>4</v>
      </c>
      <c r="E51" s="32">
        <v>263</v>
      </c>
      <c r="F51" s="34"/>
      <c r="G51" s="38">
        <f>ROUND(E51*F51,2)</f>
        <v>0</v>
      </c>
      <c r="H51" s="110"/>
    </row>
    <row r="52" spans="1:9" s="107" customFormat="1" ht="27" customHeight="1">
      <c r="A52" s="81"/>
      <c r="B52" s="82" t="s">
        <v>49</v>
      </c>
      <c r="C52" s="83" t="s">
        <v>50</v>
      </c>
      <c r="D52" s="84"/>
      <c r="E52" s="85"/>
      <c r="F52" s="86"/>
      <c r="G52" s="87"/>
      <c r="H52" s="106"/>
      <c r="I52" s="134"/>
    </row>
    <row r="53" spans="1:8" ht="27" customHeight="1">
      <c r="A53" s="20">
        <f>A51+1</f>
        <v>24</v>
      </c>
      <c r="B53" s="27"/>
      <c r="C53" s="24" t="s">
        <v>75</v>
      </c>
      <c r="D53" s="29" t="s">
        <v>4</v>
      </c>
      <c r="E53" s="33">
        <v>148</v>
      </c>
      <c r="F53" s="23"/>
      <c r="G53" s="35">
        <f>ROUND(E53*F53,2)</f>
        <v>0</v>
      </c>
      <c r="H53" s="110"/>
    </row>
    <row r="54" spans="1:9" s="107" customFormat="1" ht="27" customHeight="1">
      <c r="A54" s="65"/>
      <c r="B54" s="66" t="s">
        <v>27</v>
      </c>
      <c r="C54" s="67" t="s">
        <v>28</v>
      </c>
      <c r="D54" s="68"/>
      <c r="E54" s="57"/>
      <c r="F54" s="69"/>
      <c r="G54" s="70"/>
      <c r="H54" s="106"/>
      <c r="I54" s="134"/>
    </row>
    <row r="55" spans="1:8" ht="27" customHeight="1">
      <c r="A55" s="20">
        <f>A53+1</f>
        <v>25</v>
      </c>
      <c r="B55" s="25"/>
      <c r="C55" s="7" t="s">
        <v>48</v>
      </c>
      <c r="D55" s="21" t="s">
        <v>46</v>
      </c>
      <c r="E55" s="32">
        <v>389</v>
      </c>
      <c r="F55" s="34"/>
      <c r="G55" s="38">
        <f>ROUND(E55*F55,2)</f>
        <v>0</v>
      </c>
      <c r="H55" s="110"/>
    </row>
    <row r="56" spans="1:9" s="107" customFormat="1" ht="27" customHeight="1">
      <c r="A56" s="54"/>
      <c r="B56" s="74" t="s">
        <v>63</v>
      </c>
      <c r="C56" s="67" t="s">
        <v>64</v>
      </c>
      <c r="D56" s="80"/>
      <c r="E56" s="75"/>
      <c r="F56" s="58"/>
      <c r="G56" s="59"/>
      <c r="H56" s="106"/>
      <c r="I56" s="134"/>
    </row>
    <row r="57" spans="1:8" ht="26.25" thickBot="1">
      <c r="A57" s="20">
        <f>A54+1</f>
        <v>1</v>
      </c>
      <c r="B57" s="22"/>
      <c r="C57" s="7" t="s">
        <v>65</v>
      </c>
      <c r="D57" s="5" t="s">
        <v>4</v>
      </c>
      <c r="E57" s="47">
        <v>107</v>
      </c>
      <c r="F57" s="19"/>
      <c r="G57" s="48">
        <f>E57*F57</f>
        <v>0</v>
      </c>
      <c r="H57" s="110"/>
    </row>
    <row r="58" spans="1:12" ht="30.75" customHeight="1" thickBot="1">
      <c r="A58" s="163" t="s">
        <v>116</v>
      </c>
      <c r="B58" s="164"/>
      <c r="C58" s="164"/>
      <c r="D58" s="164"/>
      <c r="E58" s="164"/>
      <c r="F58" s="165"/>
      <c r="G58" s="142"/>
      <c r="H58" s="143"/>
      <c r="I58" s="143"/>
      <c r="J58" s="143"/>
      <c r="K58" s="143"/>
      <c r="L58" s="143"/>
    </row>
    <row r="59" spans="1:8" ht="25.5">
      <c r="A59" s="20">
        <v>1</v>
      </c>
      <c r="B59" s="22" t="s">
        <v>101</v>
      </c>
      <c r="C59" s="89" t="s">
        <v>86</v>
      </c>
      <c r="D59" s="21" t="s">
        <v>81</v>
      </c>
      <c r="E59" s="88">
        <v>260.044</v>
      </c>
      <c r="F59" s="19"/>
      <c r="G59" s="48">
        <f aca="true" t="shared" si="0" ref="G59:G73">E59*F59</f>
        <v>0</v>
      </c>
      <c r="H59" s="110"/>
    </row>
    <row r="60" spans="1:8" ht="25.5">
      <c r="A60" s="20">
        <v>2</v>
      </c>
      <c r="B60" s="22" t="s">
        <v>102</v>
      </c>
      <c r="C60" s="89" t="s">
        <v>87</v>
      </c>
      <c r="D60" s="5" t="s">
        <v>81</v>
      </c>
      <c r="E60" s="88">
        <v>5.175</v>
      </c>
      <c r="F60" s="19"/>
      <c r="G60" s="48">
        <f t="shared" si="0"/>
        <v>0</v>
      </c>
      <c r="H60" s="110"/>
    </row>
    <row r="61" spans="1:8" ht="25.5">
      <c r="A61" s="20">
        <v>3</v>
      </c>
      <c r="B61" s="22" t="s">
        <v>103</v>
      </c>
      <c r="C61" s="89" t="s">
        <v>88</v>
      </c>
      <c r="D61" s="21" t="s">
        <v>81</v>
      </c>
      <c r="E61" s="88">
        <v>23</v>
      </c>
      <c r="F61" s="19"/>
      <c r="G61" s="48">
        <f t="shared" si="0"/>
        <v>0</v>
      </c>
      <c r="H61" s="110"/>
    </row>
    <row r="62" spans="1:8" ht="15">
      <c r="A62" s="20">
        <v>4</v>
      </c>
      <c r="B62" s="22" t="s">
        <v>104</v>
      </c>
      <c r="C62" s="89" t="s">
        <v>89</v>
      </c>
      <c r="D62" s="5" t="s">
        <v>81</v>
      </c>
      <c r="E62" s="88">
        <v>5.175</v>
      </c>
      <c r="F62" s="19"/>
      <c r="G62" s="48">
        <f t="shared" si="0"/>
        <v>0</v>
      </c>
      <c r="H62" s="110"/>
    </row>
    <row r="63" spans="1:8" ht="15">
      <c r="A63" s="20">
        <v>5</v>
      </c>
      <c r="B63" s="22" t="s">
        <v>105</v>
      </c>
      <c r="C63" s="89" t="s">
        <v>90</v>
      </c>
      <c r="D63" s="21" t="s">
        <v>81</v>
      </c>
      <c r="E63" s="88">
        <v>16.56</v>
      </c>
      <c r="F63" s="19"/>
      <c r="G63" s="48">
        <f t="shared" si="0"/>
        <v>0</v>
      </c>
      <c r="H63" s="110"/>
    </row>
    <row r="64" spans="1:8" ht="25.5">
      <c r="A64" s="20">
        <v>6</v>
      </c>
      <c r="B64" s="22" t="s">
        <v>106</v>
      </c>
      <c r="C64" s="89" t="s">
        <v>91</v>
      </c>
      <c r="D64" s="5" t="s">
        <v>81</v>
      </c>
      <c r="E64" s="88">
        <v>276.6</v>
      </c>
      <c r="F64" s="19"/>
      <c r="G64" s="48">
        <f t="shared" si="0"/>
        <v>0</v>
      </c>
      <c r="H64" s="110"/>
    </row>
    <row r="65" spans="1:8" ht="25.5">
      <c r="A65" s="20">
        <v>7</v>
      </c>
      <c r="B65" s="22" t="s">
        <v>107</v>
      </c>
      <c r="C65" s="89" t="s">
        <v>92</v>
      </c>
      <c r="D65" s="21" t="s">
        <v>81</v>
      </c>
      <c r="E65" s="88">
        <v>243.48</v>
      </c>
      <c r="F65" s="19"/>
      <c r="G65" s="48">
        <f t="shared" si="0"/>
        <v>0</v>
      </c>
      <c r="H65" s="110"/>
    </row>
    <row r="66" spans="1:8" ht="15">
      <c r="A66" s="20">
        <v>8</v>
      </c>
      <c r="B66" s="22" t="s">
        <v>108</v>
      </c>
      <c r="C66" s="89" t="s">
        <v>93</v>
      </c>
      <c r="D66" s="5" t="s">
        <v>82</v>
      </c>
      <c r="E66" s="88">
        <v>103.5</v>
      </c>
      <c r="F66" s="19"/>
      <c r="G66" s="48">
        <f t="shared" si="0"/>
        <v>0</v>
      </c>
      <c r="H66" s="110"/>
    </row>
    <row r="67" spans="1:8" ht="25.5">
      <c r="A67" s="20">
        <v>9</v>
      </c>
      <c r="B67" s="22" t="s">
        <v>109</v>
      </c>
      <c r="C67" s="89" t="s">
        <v>94</v>
      </c>
      <c r="D67" s="5" t="s">
        <v>83</v>
      </c>
      <c r="E67" s="88">
        <v>1</v>
      </c>
      <c r="F67" s="19"/>
      <c r="G67" s="48">
        <f t="shared" si="0"/>
        <v>0</v>
      </c>
      <c r="H67" s="110"/>
    </row>
    <row r="68" spans="1:8" ht="39">
      <c r="A68" s="20">
        <v>10</v>
      </c>
      <c r="B68" s="22" t="s">
        <v>110</v>
      </c>
      <c r="C68" s="89" t="s">
        <v>95</v>
      </c>
      <c r="D68" s="5" t="s">
        <v>84</v>
      </c>
      <c r="E68" s="88">
        <v>1</v>
      </c>
      <c r="F68" s="19"/>
      <c r="G68" s="48">
        <f t="shared" si="0"/>
        <v>0</v>
      </c>
      <c r="H68" s="110"/>
    </row>
    <row r="69" spans="1:8" ht="25.5">
      <c r="A69" s="20">
        <v>11</v>
      </c>
      <c r="B69" s="22" t="s">
        <v>111</v>
      </c>
      <c r="C69" s="89" t="s">
        <v>96</v>
      </c>
      <c r="D69" s="7" t="s">
        <v>85</v>
      </c>
      <c r="E69" s="88">
        <v>9</v>
      </c>
      <c r="F69" s="19"/>
      <c r="G69" s="48">
        <f t="shared" si="0"/>
        <v>0</v>
      </c>
      <c r="H69" s="110"/>
    </row>
    <row r="70" spans="1:8" ht="25.5">
      <c r="A70" s="20">
        <v>12</v>
      </c>
      <c r="B70" s="22" t="s">
        <v>112</v>
      </c>
      <c r="C70" s="89" t="s">
        <v>97</v>
      </c>
      <c r="D70" s="5" t="s">
        <v>5</v>
      </c>
      <c r="E70" s="88">
        <v>3</v>
      </c>
      <c r="F70" s="19"/>
      <c r="G70" s="48">
        <f t="shared" si="0"/>
        <v>0</v>
      </c>
      <c r="H70" s="110"/>
    </row>
    <row r="71" spans="1:8" ht="15">
      <c r="A71" s="20">
        <v>13</v>
      </c>
      <c r="B71" s="22" t="s">
        <v>112</v>
      </c>
      <c r="C71" s="89" t="s">
        <v>98</v>
      </c>
      <c r="D71" s="5" t="s">
        <v>5</v>
      </c>
      <c r="E71" s="88">
        <v>6</v>
      </c>
      <c r="F71" s="19"/>
      <c r="G71" s="48">
        <f t="shared" si="0"/>
        <v>0</v>
      </c>
      <c r="H71" s="110"/>
    </row>
    <row r="72" spans="1:8" ht="15">
      <c r="A72" s="20">
        <v>14</v>
      </c>
      <c r="B72" s="22" t="s">
        <v>113</v>
      </c>
      <c r="C72" s="89" t="s">
        <v>99</v>
      </c>
      <c r="D72" s="5" t="s">
        <v>5</v>
      </c>
      <c r="E72" s="88">
        <v>10</v>
      </c>
      <c r="F72" s="19"/>
      <c r="G72" s="48">
        <f t="shared" si="0"/>
        <v>0</v>
      </c>
      <c r="H72" s="110"/>
    </row>
    <row r="73" spans="1:8" ht="25.5">
      <c r="A73" s="20">
        <v>15</v>
      </c>
      <c r="B73" s="22" t="s">
        <v>114</v>
      </c>
      <c r="C73" s="89" t="s">
        <v>100</v>
      </c>
      <c r="D73" s="5" t="s">
        <v>23</v>
      </c>
      <c r="E73" s="88">
        <v>2</v>
      </c>
      <c r="F73" s="19"/>
      <c r="G73" s="48">
        <f t="shared" si="0"/>
        <v>0</v>
      </c>
      <c r="H73" s="110"/>
    </row>
    <row r="74" spans="1:8" ht="22.5" customHeight="1" thickBot="1">
      <c r="A74" s="151" t="s">
        <v>18</v>
      </c>
      <c r="B74" s="152"/>
      <c r="C74" s="152"/>
      <c r="D74" s="152"/>
      <c r="E74" s="152"/>
      <c r="F74" s="153"/>
      <c r="G74" s="3">
        <f>ROUND(SUM(G16:G73),2)</f>
        <v>0</v>
      </c>
      <c r="H74" s="110"/>
    </row>
    <row r="75" spans="1:7" ht="23.25" customHeight="1" thickBot="1">
      <c r="A75" s="147" t="s">
        <v>26</v>
      </c>
      <c r="B75" s="148"/>
      <c r="C75" s="148"/>
      <c r="D75" s="148"/>
      <c r="E75" s="148"/>
      <c r="F75" s="149"/>
      <c r="G75" s="1">
        <f>ROUND(G74*0.23,2)</f>
        <v>0</v>
      </c>
    </row>
    <row r="76" spans="1:7" ht="34.5" customHeight="1" thickBot="1">
      <c r="A76" s="147" t="s">
        <v>19</v>
      </c>
      <c r="B76" s="148"/>
      <c r="C76" s="148"/>
      <c r="D76" s="148"/>
      <c r="E76" s="148"/>
      <c r="F76" s="149"/>
      <c r="G76" s="1">
        <f>ROUND(G74+G75,2)</f>
        <v>0</v>
      </c>
    </row>
    <row r="78" spans="1:7" ht="46.5" customHeight="1">
      <c r="A78" s="144" t="s">
        <v>119</v>
      </c>
      <c r="B78" s="144"/>
      <c r="C78" s="144"/>
      <c r="D78" s="144"/>
      <c r="E78" s="144"/>
      <c r="F78" s="144"/>
      <c r="G78" s="144"/>
    </row>
    <row r="79" spans="2:3" ht="79.5" customHeight="1">
      <c r="B79" s="144" t="s">
        <v>126</v>
      </c>
      <c r="C79" s="144"/>
    </row>
    <row r="80" spans="4:7" ht="25.5" customHeight="1">
      <c r="D80" s="145" t="s">
        <v>121</v>
      </c>
      <c r="E80" s="145"/>
      <c r="F80" s="145"/>
      <c r="G80" s="145"/>
    </row>
    <row r="81" spans="4:7" ht="16.5" customHeight="1">
      <c r="D81" s="145" t="s">
        <v>120</v>
      </c>
      <c r="E81" s="145"/>
      <c r="F81" s="145"/>
      <c r="G81" s="145"/>
    </row>
  </sheetData>
  <sheetProtection/>
  <mergeCells count="16">
    <mergeCell ref="A1:G1"/>
    <mergeCell ref="A4:G4"/>
    <mergeCell ref="A74:F74"/>
    <mergeCell ref="A75:F75"/>
    <mergeCell ref="A6:G6"/>
    <mergeCell ref="A7:G10"/>
    <mergeCell ref="D11:E11"/>
    <mergeCell ref="A11:A12"/>
    <mergeCell ref="A14:F14"/>
    <mergeCell ref="A58:F58"/>
    <mergeCell ref="A78:G78"/>
    <mergeCell ref="D81:G81"/>
    <mergeCell ref="D80:G80"/>
    <mergeCell ref="A5:G5"/>
    <mergeCell ref="B79:C79"/>
    <mergeCell ref="A76:F76"/>
  </mergeCells>
  <printOptions horizontalCentered="1"/>
  <pageMargins left="0.31496062992125984" right="0.3937007874015748" top="0.7086614173228347" bottom="0.984251968503937" header="0.35433070866141736" footer="0.5118110236220472"/>
  <pageSetup firstPageNumber="7" useFirstPageNumber="1" fitToHeight="297" fitToWidth="210" horizontalDpi="600" verticalDpi="600" orientation="portrait" paperSize="9" scale="64" r:id="rId1"/>
  <rowBreaks count="1" manualBreakCount="1">
    <brk id="4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D16" sqref="D16"/>
    </sheetView>
  </sheetViews>
  <sheetFormatPr defaultColWidth="9.125" defaultRowHeight="12.75"/>
  <cols>
    <col min="1" max="1" width="32.50390625" style="14" customWidth="1"/>
    <col min="2" max="2" width="26.125" style="14" customWidth="1"/>
    <col min="3" max="3" width="26.50390625" style="14" customWidth="1"/>
    <col min="4" max="4" width="24.50390625" style="14" customWidth="1"/>
    <col min="5" max="16384" width="9.125" style="14" customWidth="1"/>
  </cols>
  <sheetData>
    <row r="1" spans="1:4" ht="17.25" customHeight="1">
      <c r="A1" s="13"/>
      <c r="B1" s="13"/>
      <c r="C1" s="13"/>
      <c r="D1" s="13"/>
    </row>
    <row r="2" spans="1:4" ht="15">
      <c r="A2" s="15"/>
      <c r="B2" s="16"/>
      <c r="C2" s="16"/>
      <c r="D2" s="16"/>
    </row>
    <row r="3" spans="1:4" ht="15">
      <c r="A3" s="15"/>
      <c r="B3" s="16"/>
      <c r="C3" s="16"/>
      <c r="D3" s="16"/>
    </row>
    <row r="4" spans="1:4" ht="15">
      <c r="A4" s="15"/>
      <c r="B4" s="16"/>
      <c r="C4" s="16"/>
      <c r="D4" s="16"/>
    </row>
    <row r="5" spans="1:4" ht="15">
      <c r="A5" s="13"/>
      <c r="B5" s="17"/>
      <c r="C5" s="17"/>
      <c r="D5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Morzeszczyn</dc:title>
  <dc:subject>Pulsar</dc:subject>
  <dc:creator>Andrzej Kozakiewicz</dc:creator>
  <cp:keywords/>
  <dc:description/>
  <cp:lastModifiedBy>m.halas</cp:lastModifiedBy>
  <cp:lastPrinted>2021-06-16T09:27:23Z</cp:lastPrinted>
  <dcterms:created xsi:type="dcterms:W3CDTF">2001-09-03T09:06:21Z</dcterms:created>
  <dcterms:modified xsi:type="dcterms:W3CDTF">2021-06-16T09:27:40Z</dcterms:modified>
  <cp:category/>
  <cp:version/>
  <cp:contentType/>
  <cp:contentStatus/>
</cp:coreProperties>
</file>